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F:\MAY CU\NĂM 2026\NGHỊ QUYẾT THAY THẾ 815\HỒ SƠ TRÌNH NGHỊ QUYẾT\"/>
    </mc:Choice>
  </mc:AlternateContent>
  <xr:revisionPtr revIDLastSave="0" documentId="13_ncr:1_{98DA28C3-AE57-4966-885F-CCA4B684B44D}" xr6:coauthVersionLast="36" xr6:coauthVersionMax="36" xr10:uidLastSave="{00000000-0000-0000-0000-000000000000}"/>
  <bookViews>
    <workbookView xWindow="0" yWindow="0" windowWidth="19920" windowHeight="9525" xr2:uid="{DBFC5383-D343-4AC9-89BE-69E3E54A9839}"/>
  </bookViews>
  <sheets>
    <sheet name="Sheet1" sheetId="3"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4" i="3" l="1"/>
  <c r="G44" i="3" s="1"/>
  <c r="G43" i="3"/>
  <c r="G42" i="3"/>
  <c r="F41" i="3"/>
  <c r="G41" i="3" s="1"/>
  <c r="G40" i="3"/>
  <c r="G39" i="3"/>
  <c r="G38" i="3" s="1"/>
  <c r="F38" i="3"/>
  <c r="C38" i="3"/>
  <c r="G37" i="3"/>
  <c r="F37" i="3"/>
  <c r="G36" i="3"/>
  <c r="F36" i="3"/>
  <c r="G35" i="3"/>
  <c r="C35" i="3"/>
  <c r="G34" i="3"/>
  <c r="F34" i="3"/>
  <c r="G33" i="3"/>
  <c r="F33" i="3"/>
  <c r="G32" i="3"/>
  <c r="F32" i="3"/>
  <c r="G31" i="3"/>
  <c r="C31" i="3"/>
  <c r="G30" i="3"/>
  <c r="F30" i="3"/>
  <c r="G29" i="3"/>
  <c r="F29" i="3"/>
  <c r="G28" i="3"/>
  <c r="C28" i="3"/>
  <c r="G27" i="3"/>
  <c r="F27" i="3"/>
  <c r="G26" i="3"/>
  <c r="F26" i="3"/>
  <c r="G25" i="3"/>
  <c r="F24" i="3"/>
  <c r="G24" i="3" s="1"/>
  <c r="G22" i="3" s="1"/>
  <c r="G18" i="3" s="1"/>
  <c r="G17" i="3" s="1"/>
  <c r="F23" i="3"/>
  <c r="G23" i="3" s="1"/>
  <c r="G21" i="3"/>
  <c r="F21" i="3"/>
  <c r="G20" i="3"/>
  <c r="F20" i="3"/>
  <c r="G19" i="3"/>
  <c r="C19" i="3"/>
  <c r="C18" i="3"/>
  <c r="C17" i="3"/>
  <c r="G16" i="3"/>
  <c r="F16" i="3"/>
  <c r="G15" i="3"/>
  <c r="F15" i="3"/>
  <c r="G14" i="3"/>
  <c r="G13" i="3"/>
  <c r="G12" i="3"/>
  <c r="F12" i="3"/>
  <c r="G11" i="3"/>
  <c r="G10" i="3" s="1"/>
  <c r="G9" i="3" s="1"/>
  <c r="G8" i="3" s="1"/>
  <c r="C9" i="3"/>
  <c r="C8" i="3"/>
</calcChain>
</file>

<file path=xl/sharedStrings.xml><?xml version="1.0" encoding="utf-8"?>
<sst xmlns="http://schemas.openxmlformats.org/spreadsheetml/2006/main" count="68" uniqueCount="47">
  <si>
    <t>STT</t>
  </si>
  <si>
    <t>Nội dung</t>
  </si>
  <si>
    <t>Đối tượng</t>
  </si>
  <si>
    <t>Trợ cấp nuôi dưỡng hàng tháng</t>
  </si>
  <si>
    <t>Dưới 2 tuổi</t>
  </si>
  <si>
    <t>Từ 02 tuổi trở lên</t>
  </si>
  <si>
    <t>Hỗ trợ tiền ăn thêm ngày Lễ, Tết trong năm (11 ngày)</t>
  </si>
  <si>
    <t>I</t>
  </si>
  <si>
    <t>Hỗ trợ chi phí mai táng</t>
  </si>
  <si>
    <t>Được cơ sở TGXH mai táng</t>
  </si>
  <si>
    <t>Gia đình tổ chức mai táng</t>
  </si>
  <si>
    <t>II</t>
  </si>
  <si>
    <t>Dự toán Kinh phí tỉnh hỗ trợ thêm từ
 Ngân sách tỉnh</t>
  </si>
  <si>
    <t>Hệ số</t>
  </si>
  <si>
    <t>Mức chuẩn</t>
  </si>
  <si>
    <t>1,5</t>
  </si>
  <si>
    <t>Định mức/người/tháng</t>
  </si>
  <si>
    <t>Thành tiền (đ)</t>
  </si>
  <si>
    <t>Số tiền/năm (đ)</t>
  </si>
  <si>
    <t>Dưới 4 tuổi</t>
  </si>
  <si>
    <t>Từ 4 tuổi đến dưới 16 tuổi</t>
  </si>
  <si>
    <t>Hỗ trợ đối tượng tại các cơ sở trợ giúp xã hội và Trường Giáo dục Chuyên biệt Hưng Yên</t>
  </si>
  <si>
    <t>Hỗ trợ chi phí mai táng đối với đối tượng đặc thù của tỉnh</t>
  </si>
  <si>
    <t>Từ đủ 60 đến dưới 75 tuổi</t>
  </si>
  <si>
    <t>Từ đủ 75 tuổi trở lên</t>
  </si>
  <si>
    <t>Trẻ em thuộc một trong các trường hợp:</t>
  </si>
  <si>
    <t>Cả cha và mẹ đều là người khuyết tật đang hưởng trợ cấp xã hội hằng tháng theo quy định của Chính phủ, trong đó có ít nhất một người là người khuyết tật đặc biệt nặng.</t>
  </si>
  <si>
    <t xml:space="preserve"> -</t>
  </si>
  <si>
    <t xml:space="preserve">Trẻ em nhiễm HIV/AIDS </t>
  </si>
  <si>
    <t>Người khuyết tật thuộc một trong các trường hợp sau đây:</t>
  </si>
  <si>
    <t>Người cao tuổi thuộc hộ cận nghèo không có vợ, chồng, không có con, không có cháu gọi bằng ông (bà) nội, ông (bà) ngoại hoặc có vợ, chồng, có con, có cháu gọi bằng ông (bà) nội, ông (bà) ngoại nhưng những người này đang hưởng trợ cấp xã hội hằng tháng</t>
  </si>
  <si>
    <t xml:space="preserve"> Người khuyết tật nhẹ là cháu (thế hệ thứ ba) của người hoạt động kháng chiến bị nhiễm chất độc hóa học đã được cơ quan có thẩm quyền xác nhận theo quy định của pháp luật, không hưởng lương hưu, trợ cấp bảo hiểm xã hội hằng tháng hoặc trợ cấp xã hội hằng tháng</t>
  </si>
  <si>
    <t>Người khuyết tật đặc biệt nặng đang hưởng trợ cấp xã hội hằng tháng theo quy định của Chính phủ về chính sách trợ giúp xã hội.</t>
  </si>
  <si>
    <t>Người khuyết tật nặng thuộc hộ cận nghèo theo quy định của pháp luật về chuẩn nghèo đa chiều và đang hưởng trợ cấp xã hội hằng tháng theo quy định của Chính phủ về chính sách trợ giúp xã hội.</t>
  </si>
  <si>
    <t>Người không có nguồn thu nhập ổn định hằng tháng như tiền lương, tiền công, lương hưu, trợ cấp bảo hiểm xã hội, trợ cấp xã hội hằng tháng, trợ cấp hàng tháng khác có kết luận của cơ sở y tế cấp tỉnh trở lên mắc một trong các bệnh sau:
a) U ác tính (mã bệnh C00 đến C97) giai đoạn 3, giai đoạn 4;
b) Suy gan (mã bệnh K72) mức độ nặng;
c) Xơ gan (mã bệnh K74) giai đoạn mất bù;
d) Suy tim (mã bệnh I50) độ 3, độ 4;
đ) Bệnh thận mạn tính (mã bệnh N18.4; N18.5) giai đoạn 4, giai đoạn 5.</t>
  </si>
  <si>
    <t>III</t>
  </si>
  <si>
    <t>IV</t>
  </si>
  <si>
    <t xml:space="preserve">Trợ giúp xã hội hằng tháng tại cộng đồng </t>
  </si>
  <si>
    <t>TỔNG CỘNG (I+II+III+IV)</t>
  </si>
  <si>
    <t>DỰ KIẾN KINH PHÍ THỰC HIỆN CHÍNH SÁCH TRỢ GIÚP XÃ HỘI TRÊN ĐỊA BÀN TỈNH HƯNG YÊN TỪ NGÂN SÁCH TỈNH</t>
  </si>
  <si>
    <t>Hỗ trợ thêm hằng tháng đối với người đang hưởng trợ cấp hưu trí xã hội</t>
  </si>
  <si>
    <t>Cả cha và mẹ biệt tích từ một năm (12 tháng) trở lên;</t>
  </si>
  <si>
    <t>Cha hoặc mẹ đã chết hoặc không xác định được và người còn lại biệt tích từ một năm (12 tháng trở lên);</t>
  </si>
  <si>
    <t>Cha hoặc mẹ là người khuyết tật đang hưởng trợ cấp xã hội hằng tháng theo quy định của Chính phủ và người còn lại thuộc một trong các trường hợp: đã chết; bị Tòa án tuyên bố mất tích theo quy định của pháp luật; biệt tích từ 12 tháng trở lên; đang chấp hành án phạt tù tại trại giam; đang chấp hành quyết định xử lý vi phạm hành chính tại trường giáo dưỡng, cơ sở giáo dục bắt buộc hoặc cơ sở cai nghiện ma túy bắt buộc; hoặc đang được chăm sóc, nuôi dưỡng tại cơ sở trợ giúp xã hội;</t>
  </si>
  <si>
    <t>Người từ đủ 16 tuổi đến đủ 22 tuổi thuộc một trong các trường hợp không nguồn nuôi dưỡng và nhiễm HIV/AIDS đang đi học đến thời điểm kết thúc khóa học</t>
  </si>
  <si>
    <t>Phụ lục</t>
  </si>
  <si>
    <t>(Kèm theo Tờ trình số:      /TTr-SYT ngày …..tháng……năm 2026 của Sở Y tế tỉnh Hưng Yên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</si>
</sst>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1" x14ac:knownFonts="1">
    <font>
      <sz val="11"/>
      <color theme="1"/>
      <name val="Times New Roman"/>
      <family val="2"/>
    </font>
    <font>
      <sz val="11"/>
      <color theme="1"/>
      <name val="Times New Roman"/>
      <family val="2"/>
    </font>
    <font>
      <b/>
      <sz val="11"/>
      <color theme="1"/>
      <name val="Times New Roman"/>
      <family val="1"/>
    </font>
    <font>
      <i/>
      <sz val="11"/>
      <color theme="1"/>
      <name val="Times New Roman"/>
      <family val="1"/>
    </font>
    <font>
      <sz val="11"/>
      <color theme="1"/>
      <name val="Times New Roman"/>
      <family val="1"/>
    </font>
    <font>
      <sz val="10"/>
      <name val="Arial"/>
      <family val="2"/>
    </font>
    <font>
      <b/>
      <sz val="11"/>
      <name val="Times New Roman"/>
      <family val="1"/>
    </font>
    <font>
      <b/>
      <i/>
      <sz val="11"/>
      <name val="Times New Roman"/>
      <family val="1"/>
    </font>
    <font>
      <i/>
      <sz val="11"/>
      <name val="Times New Roman"/>
      <family val="1"/>
    </font>
    <font>
      <sz val="11"/>
      <name val="Times New Roman"/>
      <family val="1"/>
    </font>
    <font>
      <b/>
      <sz val="14"/>
      <color theme="1"/>
      <name val="Times New Roman"/>
      <family val="1"/>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43" fontId="1" fillId="0" borderId="0" applyFont="0" applyFill="0" applyBorder="0" applyAlignment="0" applyProtection="0"/>
    <xf numFmtId="0" fontId="5" fillId="0" borderId="0"/>
  </cellStyleXfs>
  <cellXfs count="72">
    <xf numFmtId="0" fontId="0" fillId="0" borderId="0" xfId="0"/>
    <xf numFmtId="0" fontId="2" fillId="0" borderId="0" xfId="0" applyFont="1"/>
    <xf numFmtId="0" fontId="2" fillId="0" borderId="1" xfId="0" applyFont="1" applyBorder="1"/>
    <xf numFmtId="0" fontId="2" fillId="0" borderId="0" xfId="0" applyFont="1" applyAlignment="1">
      <alignment horizontal="center" vertical="center"/>
    </xf>
    <xf numFmtId="0" fontId="4" fillId="0" borderId="1" xfId="0" applyFont="1" applyBorder="1"/>
    <xf numFmtId="0" fontId="4" fillId="0" borderId="1" xfId="0" applyFont="1" applyBorder="1" applyAlignment="1">
      <alignment wrapText="1"/>
    </xf>
    <xf numFmtId="0" fontId="4" fillId="0" borderId="0" xfId="0" applyFont="1"/>
    <xf numFmtId="164" fontId="4" fillId="0" borderId="1" xfId="0" applyNumberFormat="1" applyFont="1" applyBorder="1"/>
    <xf numFmtId="164" fontId="2" fillId="0" borderId="1" xfId="0" applyNumberFormat="1" applyFont="1" applyBorder="1" applyAlignment="1">
      <alignment vertical="center"/>
    </xf>
    <xf numFmtId="164" fontId="4" fillId="0" borderId="1" xfId="1" applyNumberFormat="1" applyFont="1" applyBorder="1"/>
    <xf numFmtId="164" fontId="2" fillId="0" borderId="1" xfId="1" applyNumberFormat="1" applyFont="1" applyBorder="1" applyAlignment="1">
      <alignment vertical="center"/>
    </xf>
    <xf numFmtId="0" fontId="2" fillId="0" borderId="1" xfId="0" applyFont="1" applyBorder="1" applyAlignment="1">
      <alignment horizontal="center" vertical="center" wrapText="1"/>
    </xf>
    <xf numFmtId="3" fontId="6" fillId="0" borderId="1" xfId="2"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3" fontId="6" fillId="2" borderId="1" xfId="2" applyNumberFormat="1" applyFont="1" applyFill="1" applyBorder="1" applyAlignment="1">
      <alignment horizontal="center" vertical="center" wrapText="1"/>
    </xf>
    <xf numFmtId="3" fontId="7" fillId="0" borderId="1" xfId="2"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3" fontId="8" fillId="0" borderId="1" xfId="2"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2" fillId="0" borderId="1" xfId="0" applyFont="1" applyBorder="1" applyAlignment="1">
      <alignment wrapText="1"/>
    </xf>
    <xf numFmtId="0" fontId="10" fillId="0" borderId="0" xfId="0" applyFont="1"/>
    <xf numFmtId="165" fontId="8" fillId="0" borderId="1" xfId="2" applyNumberFormat="1" applyFont="1" applyBorder="1" applyAlignment="1">
      <alignment horizontal="center" vertical="center" wrapText="1"/>
    </xf>
    <xf numFmtId="164" fontId="4" fillId="0" borderId="1" xfId="1" applyNumberFormat="1" applyFont="1" applyBorder="1" applyAlignment="1">
      <alignment horizontal="center" vertical="center"/>
    </xf>
    <xf numFmtId="3" fontId="6" fillId="0" borderId="1" xfId="2" applyNumberFormat="1" applyFont="1" applyBorder="1" applyAlignment="1">
      <alignment vertical="center" wrapText="1"/>
    </xf>
    <xf numFmtId="165" fontId="7" fillId="0" borderId="1" xfId="2" applyNumberFormat="1" applyFont="1" applyBorder="1" applyAlignment="1">
      <alignment horizontal="center" vertical="center" wrapText="1"/>
    </xf>
    <xf numFmtId="164" fontId="2" fillId="0" borderId="1" xfId="1" applyNumberFormat="1" applyFont="1" applyBorder="1" applyAlignment="1">
      <alignment horizontal="center" vertical="center"/>
    </xf>
    <xf numFmtId="164" fontId="2" fillId="0" borderId="0" xfId="0" applyNumberFormat="1" applyFont="1"/>
    <xf numFmtId="0" fontId="2" fillId="0" borderId="6" xfId="0" applyFont="1" applyBorder="1" applyAlignment="1">
      <alignment horizontal="center" vertical="center"/>
    </xf>
    <xf numFmtId="0" fontId="4" fillId="0" borderId="1" xfId="0" applyFont="1" applyBorder="1" applyAlignment="1">
      <alignment horizontal="center"/>
    </xf>
    <xf numFmtId="3" fontId="9" fillId="0" borderId="1" xfId="2" applyNumberFormat="1" applyFont="1" applyBorder="1" applyAlignment="1">
      <alignment horizontal="center" vertical="center" wrapText="1"/>
    </xf>
    <xf numFmtId="165" fontId="9" fillId="0" borderId="1" xfId="2" applyNumberFormat="1" applyFont="1" applyBorder="1" applyAlignment="1">
      <alignment horizontal="center" vertical="center" wrapText="1"/>
    </xf>
    <xf numFmtId="165" fontId="6" fillId="0" borderId="1" xfId="2" applyNumberFormat="1" applyFont="1" applyBorder="1" applyAlignment="1">
      <alignment horizontal="center" vertical="center" wrapText="1"/>
    </xf>
    <xf numFmtId="164" fontId="4" fillId="0" borderId="1" xfId="1" applyNumberFormat="1" applyFont="1" applyBorder="1" applyAlignment="1">
      <alignment vertical="center"/>
    </xf>
    <xf numFmtId="3" fontId="9" fillId="0" borderId="1" xfId="2" applyNumberFormat="1" applyFont="1" applyBorder="1" applyAlignment="1">
      <alignment vertical="center" wrapText="1"/>
    </xf>
    <xf numFmtId="164" fontId="4" fillId="0" borderId="1" xfId="0" applyNumberFormat="1" applyFont="1" applyBorder="1" applyAlignment="1">
      <alignment vertical="center"/>
    </xf>
    <xf numFmtId="0" fontId="0" fillId="0" borderId="0" xfId="0" applyAlignment="1">
      <alignment horizontal="center"/>
    </xf>
    <xf numFmtId="0" fontId="2" fillId="3" borderId="2" xfId="0" applyFont="1" applyFill="1" applyBorder="1" applyAlignment="1">
      <alignment vertical="center" wrapText="1"/>
    </xf>
    <xf numFmtId="3" fontId="2" fillId="3" borderId="1" xfId="0" applyNumberFormat="1" applyFont="1" applyFill="1" applyBorder="1" applyAlignment="1">
      <alignment horizontal="center" vertical="center"/>
    </xf>
    <xf numFmtId="3" fontId="2" fillId="3" borderId="1" xfId="0" applyNumberFormat="1" applyFont="1" applyFill="1" applyBorder="1" applyAlignment="1">
      <alignment vertical="center"/>
    </xf>
    <xf numFmtId="0" fontId="2" fillId="3" borderId="1" xfId="0" applyFont="1" applyFill="1" applyBorder="1" applyAlignment="1">
      <alignment vertical="center"/>
    </xf>
    <xf numFmtId="164" fontId="2" fillId="3" borderId="1" xfId="0" applyNumberFormat="1" applyFont="1" applyFill="1" applyBorder="1" applyAlignment="1">
      <alignment vertical="center"/>
    </xf>
    <xf numFmtId="0" fontId="2"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xf>
    <xf numFmtId="164" fontId="2" fillId="4" borderId="1" xfId="0" applyNumberFormat="1" applyFont="1" applyFill="1" applyBorder="1" applyAlignment="1">
      <alignment horizontal="center" vertical="center"/>
    </xf>
    <xf numFmtId="0" fontId="2" fillId="4" borderId="1" xfId="0" applyFont="1" applyFill="1" applyBorder="1"/>
    <xf numFmtId="0" fontId="2" fillId="4" borderId="1" xfId="0" applyFont="1" applyFill="1" applyBorder="1" applyAlignment="1">
      <alignment wrapText="1"/>
    </xf>
    <xf numFmtId="3" fontId="6" fillId="4" borderId="1" xfId="2" applyNumberFormat="1" applyFont="1" applyFill="1" applyBorder="1" applyAlignment="1">
      <alignment horizontal="center" vertical="center" wrapText="1"/>
    </xf>
    <xf numFmtId="3" fontId="6" fillId="4" borderId="1" xfId="2" applyNumberFormat="1" applyFont="1" applyFill="1" applyBorder="1" applyAlignment="1">
      <alignment horizontal="righ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0" fillId="4" borderId="1" xfId="0" applyFill="1" applyBorder="1"/>
    <xf numFmtId="164" fontId="2" fillId="4" borderId="1" xfId="1" applyNumberFormat="1" applyFont="1" applyFill="1" applyBorder="1"/>
    <xf numFmtId="164" fontId="2" fillId="4" borderId="1" xfId="1" applyNumberFormat="1" applyFont="1" applyFill="1" applyBorder="1" applyAlignment="1">
      <alignment vertical="center"/>
    </xf>
    <xf numFmtId="164" fontId="2" fillId="4" borderId="1" xfId="1" applyNumberFormat="1" applyFont="1" applyFill="1" applyBorder="1" applyAlignment="1">
      <alignment horizontal="center" vertical="center"/>
    </xf>
    <xf numFmtId="164" fontId="4" fillId="0" borderId="2" xfId="1" applyNumberFormat="1" applyFont="1" applyBorder="1" applyAlignment="1">
      <alignment horizontal="center" vertical="center"/>
    </xf>
    <xf numFmtId="164" fontId="4" fillId="0" borderId="3" xfId="1" applyNumberFormat="1" applyFont="1" applyBorder="1" applyAlignment="1">
      <alignment horizontal="center" vertical="center"/>
    </xf>
    <xf numFmtId="164" fontId="4" fillId="0" borderId="4" xfId="1" applyNumberFormat="1" applyFont="1" applyBorder="1" applyAlignment="1">
      <alignment horizontal="center" vertical="center"/>
    </xf>
    <xf numFmtId="0" fontId="2" fillId="0" borderId="0" xfId="0" applyFont="1" applyAlignment="1">
      <alignment horizontal="center" wrapText="1"/>
    </xf>
    <xf numFmtId="0" fontId="3" fillId="0" borderId="0" xfId="0" applyFont="1" applyAlignment="1">
      <alignment horizontal="center" vertical="center" wrapText="1"/>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164" fontId="4" fillId="0" borderId="1" xfId="1" applyNumberFormat="1" applyFont="1" applyBorder="1" applyAlignment="1">
      <alignment horizontal="center"/>
    </xf>
  </cellXfs>
  <cellStyles count="3">
    <cellStyle name="Comma" xfId="1" builtinId="3"/>
    <cellStyle name="Normal" xfId="0" builtinId="0"/>
    <cellStyle name="Normal_070709 Mau bieu tong hop doi tuong bao tro xa hoi" xfId="2" xr:uid="{B8D54BEC-584D-4536-ADD8-3B86D94B8C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1428750</xdr:colOff>
      <xdr:row>2</xdr:row>
      <xdr:rowOff>238125</xdr:rowOff>
    </xdr:from>
    <xdr:to>
      <xdr:col>5</xdr:col>
      <xdr:colOff>466725</xdr:colOff>
      <xdr:row>2</xdr:row>
      <xdr:rowOff>238125</xdr:rowOff>
    </xdr:to>
    <xdr:cxnSp macro="">
      <xdr:nvCxnSpPr>
        <xdr:cNvPr id="2" name="Straight Connector 1">
          <a:extLst>
            <a:ext uri="{FF2B5EF4-FFF2-40B4-BE49-F238E27FC236}">
              <a16:creationId xmlns:a16="http://schemas.microsoft.com/office/drawing/2014/main" id="{438ED158-C0A3-41E5-9EB0-C1E1A09B0712}"/>
            </a:ext>
          </a:extLst>
        </xdr:cNvPr>
        <xdr:cNvCxnSpPr/>
      </xdr:nvCxnSpPr>
      <xdr:spPr>
        <a:xfrm>
          <a:off x="1771650" y="657225"/>
          <a:ext cx="5486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1428750</xdr:colOff>
      <xdr:row>2</xdr:row>
      <xdr:rowOff>238125</xdr:rowOff>
    </xdr:from>
    <xdr:to>
      <xdr:col>5</xdr:col>
      <xdr:colOff>466725</xdr:colOff>
      <xdr:row>2</xdr:row>
      <xdr:rowOff>238125</xdr:rowOff>
    </xdr:to>
    <xdr:cxnSp macro="">
      <xdr:nvCxnSpPr>
        <xdr:cNvPr id="3" name="Straight Connector 2">
          <a:extLst>
            <a:ext uri="{FF2B5EF4-FFF2-40B4-BE49-F238E27FC236}">
              <a16:creationId xmlns:a16="http://schemas.microsoft.com/office/drawing/2014/main" id="{83751CCC-FEE2-4056-9568-C4174C22405A}"/>
            </a:ext>
          </a:extLst>
        </xdr:cNvPr>
        <xdr:cNvCxnSpPr/>
      </xdr:nvCxnSpPr>
      <xdr:spPr>
        <a:xfrm>
          <a:off x="1771650" y="809625"/>
          <a:ext cx="5486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3BC7E-3E19-40E0-8246-2F35C240A1B9}">
  <dimension ref="A1:H44"/>
  <sheetViews>
    <sheetView tabSelected="1" topLeftCell="A40" workbookViewId="0">
      <selection activeCell="E16" sqref="E16"/>
    </sheetView>
  </sheetViews>
  <sheetFormatPr defaultRowHeight="15" x14ac:dyDescent="0.25"/>
  <cols>
    <col min="1" max="1" width="5.140625" customWidth="1"/>
    <col min="2" max="2" width="49.140625" customWidth="1"/>
    <col min="3" max="3" width="15.85546875" style="38" customWidth="1"/>
    <col min="4" max="5" width="15.85546875" customWidth="1"/>
    <col min="6" max="6" width="15.7109375" customWidth="1"/>
    <col min="7" max="7" width="20" customWidth="1"/>
    <col min="8" max="8" width="18.140625" bestFit="1" customWidth="1"/>
  </cols>
  <sheetData>
    <row r="1" spans="1:7" ht="18.75" x14ac:dyDescent="0.3">
      <c r="D1" s="23" t="s">
        <v>45</v>
      </c>
    </row>
    <row r="2" spans="1:7" s="1" customFormat="1" ht="26.25" customHeight="1" x14ac:dyDescent="0.2">
      <c r="A2" s="61" t="s">
        <v>39</v>
      </c>
      <c r="B2" s="61"/>
      <c r="C2" s="61"/>
      <c r="D2" s="61"/>
      <c r="E2" s="61"/>
      <c r="F2" s="61"/>
      <c r="G2" s="61"/>
    </row>
    <row r="3" spans="1:7" s="1" customFormat="1" ht="22.5" customHeight="1" x14ac:dyDescent="0.2">
      <c r="A3" s="62" t="s">
        <v>46</v>
      </c>
      <c r="B3" s="62"/>
      <c r="C3" s="62"/>
      <c r="D3" s="62"/>
      <c r="E3" s="62"/>
      <c r="F3" s="62"/>
      <c r="G3" s="62"/>
    </row>
    <row r="4" spans="1:7" ht="18" customHeight="1" x14ac:dyDescent="0.25"/>
    <row r="5" spans="1:7" ht="34.5" customHeight="1" x14ac:dyDescent="0.25">
      <c r="A5" s="63" t="s">
        <v>0</v>
      </c>
      <c r="B5" s="63" t="s">
        <v>1</v>
      </c>
      <c r="C5" s="66" t="s">
        <v>12</v>
      </c>
      <c r="D5" s="67"/>
      <c r="E5" s="67"/>
      <c r="F5" s="67"/>
      <c r="G5" s="68"/>
    </row>
    <row r="6" spans="1:7" x14ac:dyDescent="0.25">
      <c r="A6" s="64"/>
      <c r="B6" s="64"/>
      <c r="C6" s="69" t="s">
        <v>2</v>
      </c>
      <c r="D6" s="66" t="s">
        <v>16</v>
      </c>
      <c r="E6" s="67"/>
      <c r="F6" s="68"/>
      <c r="G6" s="11" t="s">
        <v>18</v>
      </c>
    </row>
    <row r="7" spans="1:7" x14ac:dyDescent="0.25">
      <c r="A7" s="65"/>
      <c r="B7" s="65"/>
      <c r="C7" s="70"/>
      <c r="D7" s="11" t="s">
        <v>13</v>
      </c>
      <c r="E7" s="11" t="s">
        <v>14</v>
      </c>
      <c r="F7" s="11" t="s">
        <v>17</v>
      </c>
      <c r="G7" s="11"/>
    </row>
    <row r="8" spans="1:7" x14ac:dyDescent="0.25">
      <c r="A8" s="30"/>
      <c r="B8" s="39" t="s">
        <v>38</v>
      </c>
      <c r="C8" s="40">
        <f>C9+C17</f>
        <v>34641</v>
      </c>
      <c r="D8" s="41"/>
      <c r="E8" s="41"/>
      <c r="F8" s="42"/>
      <c r="G8" s="43">
        <f>G9+G17+G43+G44</f>
        <v>393070710000</v>
      </c>
    </row>
    <row r="9" spans="1:7" s="3" customFormat="1" ht="28.5" x14ac:dyDescent="0.25">
      <c r="A9" s="44" t="s">
        <v>7</v>
      </c>
      <c r="B9" s="45" t="s">
        <v>21</v>
      </c>
      <c r="C9" s="57">
        <f>C10</f>
        <v>1051</v>
      </c>
      <c r="D9" s="46"/>
      <c r="E9" s="46"/>
      <c r="F9" s="46"/>
      <c r="G9" s="47">
        <f>G10+G13+G14</f>
        <v>37374150000</v>
      </c>
    </row>
    <row r="10" spans="1:7" s="6" customFormat="1" x14ac:dyDescent="0.25">
      <c r="A10" s="4">
        <v>1</v>
      </c>
      <c r="B10" s="5" t="s">
        <v>3</v>
      </c>
      <c r="C10" s="71">
        <v>1051</v>
      </c>
      <c r="D10" s="4"/>
      <c r="E10" s="4"/>
      <c r="F10" s="7"/>
      <c r="G10" s="7">
        <f>G11+G12</f>
        <v>34084800000</v>
      </c>
    </row>
    <row r="11" spans="1:7" ht="19.5" customHeight="1" x14ac:dyDescent="0.25">
      <c r="A11" s="31" t="s">
        <v>27</v>
      </c>
      <c r="B11" s="4" t="s">
        <v>4</v>
      </c>
      <c r="C11" s="31">
        <v>1</v>
      </c>
      <c r="D11" s="4">
        <v>10</v>
      </c>
      <c r="E11" s="9">
        <v>540000</v>
      </c>
      <c r="F11" s="9">
        <v>5400000</v>
      </c>
      <c r="G11" s="7">
        <f>C11*F11*12</f>
        <v>64800000</v>
      </c>
    </row>
    <row r="12" spans="1:7" ht="24" customHeight="1" x14ac:dyDescent="0.25">
      <c r="A12" s="31" t="s">
        <v>27</v>
      </c>
      <c r="B12" s="4" t="s">
        <v>5</v>
      </c>
      <c r="C12" s="71">
        <v>1050</v>
      </c>
      <c r="D12" s="4">
        <v>5</v>
      </c>
      <c r="E12" s="9">
        <v>540000</v>
      </c>
      <c r="F12" s="9">
        <f>D12*E12</f>
        <v>2700000</v>
      </c>
      <c r="G12" s="7">
        <f>C12*F12*12</f>
        <v>34020000000</v>
      </c>
    </row>
    <row r="13" spans="1:7" x14ac:dyDescent="0.25">
      <c r="A13" s="4">
        <v>2</v>
      </c>
      <c r="B13" s="5" t="s">
        <v>6</v>
      </c>
      <c r="C13" s="71">
        <v>1051</v>
      </c>
      <c r="D13" s="58">
        <v>150000</v>
      </c>
      <c r="E13" s="59"/>
      <c r="F13" s="60"/>
      <c r="G13" s="7">
        <f>C13*D13*11</f>
        <v>1734150000</v>
      </c>
    </row>
    <row r="14" spans="1:7" ht="24.75" customHeight="1" x14ac:dyDescent="0.25">
      <c r="A14" s="4">
        <v>3</v>
      </c>
      <c r="B14" s="4" t="s">
        <v>8</v>
      </c>
      <c r="C14" s="31"/>
      <c r="D14" s="4"/>
      <c r="E14" s="4"/>
      <c r="F14" s="4"/>
      <c r="G14" s="7">
        <f>G15+G16</f>
        <v>1555200000</v>
      </c>
    </row>
    <row r="15" spans="1:7" x14ac:dyDescent="0.25">
      <c r="A15" s="31" t="s">
        <v>27</v>
      </c>
      <c r="B15" s="5" t="s">
        <v>9</v>
      </c>
      <c r="C15" s="31">
        <v>2</v>
      </c>
      <c r="D15" s="4">
        <v>70</v>
      </c>
      <c r="E15" s="9">
        <v>540000</v>
      </c>
      <c r="F15" s="9">
        <f>D15*E15</f>
        <v>37800000</v>
      </c>
      <c r="G15" s="7">
        <f>C15*F15*12</f>
        <v>907200000</v>
      </c>
    </row>
    <row r="16" spans="1:7" ht="24" customHeight="1" x14ac:dyDescent="0.25">
      <c r="A16" s="31" t="s">
        <v>27</v>
      </c>
      <c r="B16" s="4" t="s">
        <v>10</v>
      </c>
      <c r="C16" s="31">
        <v>2</v>
      </c>
      <c r="D16" s="4">
        <v>50</v>
      </c>
      <c r="E16" s="9">
        <v>540000</v>
      </c>
      <c r="F16" s="9">
        <f>D16*E16</f>
        <v>27000000</v>
      </c>
      <c r="G16" s="7">
        <f>C16*F16*12</f>
        <v>648000000</v>
      </c>
    </row>
    <row r="17" spans="1:8" s="1" customFormat="1" ht="14.25" x14ac:dyDescent="0.2">
      <c r="A17" s="48" t="s">
        <v>11</v>
      </c>
      <c r="B17" s="49" t="s">
        <v>37</v>
      </c>
      <c r="C17" s="50">
        <f>C18+C34+C35+C38+C42</f>
        <v>33590</v>
      </c>
      <c r="D17" s="50"/>
      <c r="E17" s="50"/>
      <c r="F17" s="50"/>
      <c r="G17" s="51">
        <f t="shared" ref="G17" si="0">G18+G34+G35+G38+G42</f>
        <v>268576560000</v>
      </c>
    </row>
    <row r="18" spans="1:8" s="1" customFormat="1" ht="14.25" x14ac:dyDescent="0.2">
      <c r="A18" s="2">
        <v>1</v>
      </c>
      <c r="B18" s="22" t="s">
        <v>25</v>
      </c>
      <c r="C18" s="12">
        <f>C19+C28+C31</f>
        <v>390</v>
      </c>
      <c r="D18" s="12"/>
      <c r="E18" s="12"/>
      <c r="F18" s="12"/>
      <c r="G18" s="26">
        <f>G19+G22+G25+G28+G31</f>
        <v>5488560000</v>
      </c>
    </row>
    <row r="19" spans="1:8" s="1" customFormat="1" ht="60" x14ac:dyDescent="0.2">
      <c r="A19" s="13">
        <v>1.1000000000000001</v>
      </c>
      <c r="B19" s="21" t="s">
        <v>26</v>
      </c>
      <c r="C19" s="32">
        <f>C20+C21</f>
        <v>200</v>
      </c>
      <c r="D19" s="12"/>
      <c r="E19" s="12"/>
      <c r="F19" s="8"/>
      <c r="G19" s="37">
        <f>G20+G21</f>
        <v>2462400000</v>
      </c>
      <c r="H19" s="29"/>
    </row>
    <row r="20" spans="1:8" s="1" customFormat="1" x14ac:dyDescent="0.25">
      <c r="A20" s="31" t="s">
        <v>27</v>
      </c>
      <c r="B20" s="18" t="s">
        <v>19</v>
      </c>
      <c r="C20" s="19">
        <v>80</v>
      </c>
      <c r="D20" s="24">
        <v>2.5</v>
      </c>
      <c r="E20" s="9">
        <v>540000</v>
      </c>
      <c r="F20" s="9">
        <f>D20*E20</f>
        <v>1350000</v>
      </c>
      <c r="G20" s="9">
        <f>C20*F20*12</f>
        <v>1296000000</v>
      </c>
    </row>
    <row r="21" spans="1:8" s="1" customFormat="1" x14ac:dyDescent="0.25">
      <c r="A21" s="31" t="s">
        <v>27</v>
      </c>
      <c r="B21" s="18" t="s">
        <v>20</v>
      </c>
      <c r="C21" s="19">
        <v>120</v>
      </c>
      <c r="D21" s="24">
        <v>1.5</v>
      </c>
      <c r="E21" s="9">
        <v>540000</v>
      </c>
      <c r="F21" s="9">
        <f>D21*E21</f>
        <v>810000</v>
      </c>
      <c r="G21" s="9">
        <f>C21*F21*12</f>
        <v>1166400000</v>
      </c>
    </row>
    <row r="22" spans="1:8" s="1" customFormat="1" x14ac:dyDescent="0.25">
      <c r="A22" s="31">
        <v>1.2</v>
      </c>
      <c r="B22" s="21" t="s">
        <v>41</v>
      </c>
      <c r="C22" s="19"/>
      <c r="D22" s="24"/>
      <c r="E22" s="9"/>
      <c r="F22" s="9"/>
      <c r="G22" s="9">
        <f>G24+G23</f>
        <v>110160000</v>
      </c>
    </row>
    <row r="23" spans="1:8" s="1" customFormat="1" x14ac:dyDescent="0.25">
      <c r="A23" s="31" t="s">
        <v>27</v>
      </c>
      <c r="B23" s="18" t="s">
        <v>19</v>
      </c>
      <c r="C23" s="19">
        <v>2</v>
      </c>
      <c r="D23" s="24">
        <v>2.5</v>
      </c>
      <c r="E23" s="9">
        <v>540000</v>
      </c>
      <c r="F23" s="9">
        <f>D23*E23</f>
        <v>1350000</v>
      </c>
      <c r="G23" s="9">
        <f>C23*F23*12</f>
        <v>32400000</v>
      </c>
    </row>
    <row r="24" spans="1:8" s="1" customFormat="1" x14ac:dyDescent="0.25">
      <c r="A24" s="31" t="s">
        <v>27</v>
      </c>
      <c r="B24" s="18" t="s">
        <v>20</v>
      </c>
      <c r="C24" s="19">
        <v>8</v>
      </c>
      <c r="D24" s="24">
        <v>1.5</v>
      </c>
      <c r="E24" s="9">
        <v>540000</v>
      </c>
      <c r="F24" s="9">
        <f>D24*E24</f>
        <v>810000</v>
      </c>
      <c r="G24" s="9">
        <f>C24*F24*12</f>
        <v>77760000</v>
      </c>
    </row>
    <row r="25" spans="1:8" s="1" customFormat="1" ht="30" x14ac:dyDescent="0.25">
      <c r="A25" s="31">
        <v>1.3</v>
      </c>
      <c r="B25" s="21" t="s">
        <v>42</v>
      </c>
      <c r="C25" s="19"/>
      <c r="D25" s="24"/>
      <c r="E25" s="9"/>
      <c r="F25" s="9"/>
      <c r="G25" s="9">
        <f>G26+G27</f>
        <v>534600000</v>
      </c>
    </row>
    <row r="26" spans="1:8" s="1" customFormat="1" x14ac:dyDescent="0.25">
      <c r="A26" s="31" t="s">
        <v>27</v>
      </c>
      <c r="B26" s="18" t="s">
        <v>19</v>
      </c>
      <c r="C26" s="19">
        <v>15</v>
      </c>
      <c r="D26" s="24">
        <v>2.5</v>
      </c>
      <c r="E26" s="9">
        <v>540000</v>
      </c>
      <c r="F26" s="9">
        <f>D26*E26</f>
        <v>1350000</v>
      </c>
      <c r="G26" s="9">
        <f>C26*F26*12</f>
        <v>243000000</v>
      </c>
    </row>
    <row r="27" spans="1:8" s="1" customFormat="1" x14ac:dyDescent="0.25">
      <c r="A27" s="31" t="s">
        <v>27</v>
      </c>
      <c r="B27" s="18" t="s">
        <v>20</v>
      </c>
      <c r="C27" s="19">
        <v>30</v>
      </c>
      <c r="D27" s="24">
        <v>1.5</v>
      </c>
      <c r="E27" s="9">
        <v>540000</v>
      </c>
      <c r="F27" s="9">
        <f>D27*E27</f>
        <v>810000</v>
      </c>
      <c r="G27" s="9">
        <f>C27*F27*12</f>
        <v>291600000</v>
      </c>
    </row>
    <row r="28" spans="1:8" s="1" customFormat="1" ht="150" x14ac:dyDescent="0.25">
      <c r="A28" s="20">
        <v>1.4</v>
      </c>
      <c r="B28" s="21" t="s">
        <v>43</v>
      </c>
      <c r="C28" s="32">
        <f>C29+C30</f>
        <v>170</v>
      </c>
      <c r="D28" s="33"/>
      <c r="E28" s="9"/>
      <c r="F28" s="9"/>
      <c r="G28" s="9">
        <f>G29+G30</f>
        <v>2106000000</v>
      </c>
    </row>
    <row r="29" spans="1:8" s="1" customFormat="1" x14ac:dyDescent="0.25">
      <c r="A29" s="31" t="s">
        <v>27</v>
      </c>
      <c r="B29" s="18" t="s">
        <v>19</v>
      </c>
      <c r="C29" s="19">
        <v>70</v>
      </c>
      <c r="D29" s="24">
        <v>2.5</v>
      </c>
      <c r="E29" s="9">
        <v>540000</v>
      </c>
      <c r="F29" s="9">
        <f>D29*E29</f>
        <v>1350000</v>
      </c>
      <c r="G29" s="9">
        <f>C29*F29*12</f>
        <v>1134000000</v>
      </c>
    </row>
    <row r="30" spans="1:8" s="1" customFormat="1" x14ac:dyDescent="0.25">
      <c r="A30" s="31" t="s">
        <v>27</v>
      </c>
      <c r="B30" s="18" t="s">
        <v>20</v>
      </c>
      <c r="C30" s="19">
        <v>100</v>
      </c>
      <c r="D30" s="24">
        <v>1.5</v>
      </c>
      <c r="E30" s="9">
        <v>540000</v>
      </c>
      <c r="F30" s="9">
        <f>D30*E30</f>
        <v>810000</v>
      </c>
      <c r="G30" s="9">
        <f>C30*F30*12</f>
        <v>972000000</v>
      </c>
    </row>
    <row r="31" spans="1:8" s="1" customFormat="1" x14ac:dyDescent="0.25">
      <c r="A31" s="20">
        <v>1.3</v>
      </c>
      <c r="B31" s="21" t="s">
        <v>28</v>
      </c>
      <c r="C31" s="32">
        <f>C32+C33</f>
        <v>20</v>
      </c>
      <c r="D31" s="33"/>
      <c r="E31" s="9"/>
      <c r="F31" s="9"/>
      <c r="G31" s="9">
        <f>G32+G33</f>
        <v>275400000</v>
      </c>
    </row>
    <row r="32" spans="1:8" s="1" customFormat="1" x14ac:dyDescent="0.25">
      <c r="A32" s="31" t="s">
        <v>27</v>
      </c>
      <c r="B32" s="18" t="s">
        <v>19</v>
      </c>
      <c r="C32" s="19">
        <v>5</v>
      </c>
      <c r="D32" s="24">
        <v>2.5</v>
      </c>
      <c r="E32" s="9">
        <v>540000</v>
      </c>
      <c r="F32" s="9">
        <f>D32*E32</f>
        <v>1350000</v>
      </c>
      <c r="G32" s="9">
        <f>C32*F32*12</f>
        <v>81000000</v>
      </c>
    </row>
    <row r="33" spans="1:7" s="1" customFormat="1" x14ac:dyDescent="0.25">
      <c r="A33" s="31" t="s">
        <v>27</v>
      </c>
      <c r="B33" s="18" t="s">
        <v>20</v>
      </c>
      <c r="C33" s="19">
        <v>15</v>
      </c>
      <c r="D33" s="24">
        <v>2</v>
      </c>
      <c r="E33" s="9">
        <v>540000</v>
      </c>
      <c r="F33" s="9">
        <f>D33*E33</f>
        <v>1080000</v>
      </c>
      <c r="G33" s="9">
        <f>C33*F33*12</f>
        <v>194400000</v>
      </c>
    </row>
    <row r="34" spans="1:7" s="1" customFormat="1" ht="57" x14ac:dyDescent="0.2">
      <c r="A34" s="13">
        <v>2</v>
      </c>
      <c r="B34" s="14" t="s">
        <v>44</v>
      </c>
      <c r="C34" s="12">
        <v>200</v>
      </c>
      <c r="D34" s="34">
        <v>1.5</v>
      </c>
      <c r="E34" s="28">
        <v>540000</v>
      </c>
      <c r="F34" s="28">
        <f>D34*E34</f>
        <v>810000</v>
      </c>
      <c r="G34" s="28">
        <f>C34*F34*12</f>
        <v>1944000000</v>
      </c>
    </row>
    <row r="35" spans="1:7" s="1" customFormat="1" ht="85.5" x14ac:dyDescent="0.2">
      <c r="A35" s="17">
        <v>3</v>
      </c>
      <c r="B35" s="14" t="s">
        <v>30</v>
      </c>
      <c r="C35" s="16">
        <f>C36+C37</f>
        <v>3500</v>
      </c>
      <c r="D35" s="27"/>
      <c r="E35" s="28"/>
      <c r="F35" s="28"/>
      <c r="G35" s="28">
        <f>G36+G37</f>
        <v>36288000000</v>
      </c>
    </row>
    <row r="36" spans="1:7" x14ac:dyDescent="0.25">
      <c r="A36" s="17"/>
      <c r="B36" s="18" t="s">
        <v>23</v>
      </c>
      <c r="C36" s="19">
        <v>2800</v>
      </c>
      <c r="D36" s="24">
        <v>1.5</v>
      </c>
      <c r="E36" s="9">
        <v>540000</v>
      </c>
      <c r="F36" s="25">
        <f>D36*E36</f>
        <v>810000</v>
      </c>
      <c r="G36" s="9">
        <f>F36*C36*12</f>
        <v>27216000000</v>
      </c>
    </row>
    <row r="37" spans="1:7" x14ac:dyDescent="0.25">
      <c r="A37" s="17"/>
      <c r="B37" s="18" t="s">
        <v>24</v>
      </c>
      <c r="C37" s="19">
        <v>700</v>
      </c>
      <c r="D37" s="19">
        <v>2</v>
      </c>
      <c r="E37" s="9">
        <v>540000</v>
      </c>
      <c r="F37" s="25">
        <f>D37*E37</f>
        <v>1080000</v>
      </c>
      <c r="G37" s="9">
        <f>F37*C37*12</f>
        <v>9072000000</v>
      </c>
    </row>
    <row r="38" spans="1:7" ht="28.5" x14ac:dyDescent="0.25">
      <c r="A38" s="13">
        <v>4</v>
      </c>
      <c r="B38" s="14" t="s">
        <v>29</v>
      </c>
      <c r="C38" s="15">
        <f>C39+C40+C41</f>
        <v>19100</v>
      </c>
      <c r="D38" s="27"/>
      <c r="E38" s="15"/>
      <c r="F38" s="10">
        <f>D38*E38</f>
        <v>0</v>
      </c>
      <c r="G38" s="10">
        <f>G39+G40+G41</f>
        <v>123768000000</v>
      </c>
    </row>
    <row r="39" spans="1:7" s="6" customFormat="1" ht="90" x14ac:dyDescent="0.25">
      <c r="A39" s="20">
        <v>4.0999999999999996</v>
      </c>
      <c r="B39" s="21" t="s">
        <v>31</v>
      </c>
      <c r="C39" s="32">
        <v>800</v>
      </c>
      <c r="D39" s="33">
        <v>1</v>
      </c>
      <c r="E39" s="36">
        <v>540000</v>
      </c>
      <c r="F39" s="25">
        <v>540000</v>
      </c>
      <c r="G39" s="35">
        <f>F39*C39*12</f>
        <v>5184000000</v>
      </c>
    </row>
    <row r="40" spans="1:7" s="6" customFormat="1" ht="60" x14ac:dyDescent="0.25">
      <c r="A40" s="20">
        <v>4.2</v>
      </c>
      <c r="B40" s="21" t="s">
        <v>33</v>
      </c>
      <c r="C40" s="32">
        <v>2800</v>
      </c>
      <c r="D40" s="33">
        <v>1</v>
      </c>
      <c r="E40" s="25">
        <v>540000</v>
      </c>
      <c r="F40" s="25">
        <v>540000</v>
      </c>
      <c r="G40" s="35">
        <f t="shared" ref="G40:G41" si="1">F40*C40*12</f>
        <v>18144000000</v>
      </c>
    </row>
    <row r="41" spans="1:7" s="6" customFormat="1" ht="45" x14ac:dyDescent="0.25">
      <c r="A41" s="20">
        <v>4.3</v>
      </c>
      <c r="B41" s="21" t="s">
        <v>32</v>
      </c>
      <c r="C41" s="32">
        <v>15500</v>
      </c>
      <c r="D41" s="33">
        <v>1</v>
      </c>
      <c r="E41" s="35">
        <v>540000</v>
      </c>
      <c r="F41" s="25">
        <f>D41*E41</f>
        <v>540000</v>
      </c>
      <c r="G41" s="35">
        <f t="shared" si="1"/>
        <v>100440000000</v>
      </c>
    </row>
    <row r="42" spans="1:7" ht="171" x14ac:dyDescent="0.25">
      <c r="A42" s="13">
        <v>5</v>
      </c>
      <c r="B42" s="14" t="s">
        <v>34</v>
      </c>
      <c r="C42" s="12">
        <v>10400</v>
      </c>
      <c r="D42" s="12" t="s">
        <v>15</v>
      </c>
      <c r="E42" s="10">
        <v>540000</v>
      </c>
      <c r="F42" s="10">
        <v>810000</v>
      </c>
      <c r="G42" s="10">
        <f>C42*F42*12</f>
        <v>101088000000</v>
      </c>
    </row>
    <row r="43" spans="1:7" ht="28.5" x14ac:dyDescent="0.25">
      <c r="A43" s="52" t="s">
        <v>35</v>
      </c>
      <c r="B43" s="53" t="s">
        <v>40</v>
      </c>
      <c r="C43" s="50">
        <v>112000</v>
      </c>
      <c r="D43" s="54"/>
      <c r="E43" s="54"/>
      <c r="F43" s="55">
        <v>60000</v>
      </c>
      <c r="G43" s="56">
        <f>C43*F43*12</f>
        <v>80640000000</v>
      </c>
    </row>
    <row r="44" spans="1:7" ht="28.5" x14ac:dyDescent="0.25">
      <c r="A44" s="52" t="s">
        <v>36</v>
      </c>
      <c r="B44" s="53" t="s">
        <v>22</v>
      </c>
      <c r="C44" s="50">
        <v>50</v>
      </c>
      <c r="D44" s="46">
        <v>20</v>
      </c>
      <c r="E44" s="57">
        <v>540000</v>
      </c>
      <c r="F44" s="47">
        <f>D44*E44</f>
        <v>10800000</v>
      </c>
      <c r="G44" s="56">
        <f>C44*F44*12</f>
        <v>6480000000</v>
      </c>
    </row>
  </sheetData>
  <mergeCells count="8">
    <mergeCell ref="D13:F13"/>
    <mergeCell ref="A2:G2"/>
    <mergeCell ref="A3:G3"/>
    <mergeCell ref="A5:A7"/>
    <mergeCell ref="B5:B7"/>
    <mergeCell ref="C5:G5"/>
    <mergeCell ref="C6:C7"/>
    <mergeCell ref="D6:F6"/>
  </mergeCells>
  <pageMargins left="0" right="0" top="0" bottom="0" header="0.3" footer="0.3"/>
  <pageSetup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2026-08-03T09:07:30Z</cp:lastPrinted>
  <dcterms:created xsi:type="dcterms:W3CDTF">2025-11-17T08:43:07Z</dcterms:created>
  <dcterms:modified xsi:type="dcterms:W3CDTF">2026-09-14T09:02:37Z</dcterms:modified>
</cp:coreProperties>
</file>